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Boat Ownership Costs " sheetId="1" r:id="rId1"/>
    <sheet name="Boat Ownership Worksheet" sheetId="2" r:id="rId2"/>
    <sheet name="Yacht Ownership Costs" sheetId="3" r:id="rId3"/>
  </sheets>
  <definedNames>
    <definedName name="_xlnm.Print_Area" localSheetId="1">'Boat Ownership Worksheet'!$A$1:$L$51</definedName>
  </definedNames>
  <calcPr fullCalcOnLoad="1"/>
</workbook>
</file>

<file path=xl/sharedStrings.xml><?xml version="1.0" encoding="utf-8"?>
<sst xmlns="http://schemas.openxmlformats.org/spreadsheetml/2006/main" count="130" uniqueCount="83">
  <si>
    <t>Costs of Ownership</t>
  </si>
  <si>
    <t xml:space="preserve">Finding, Negotiating, and Purchasing the "Right Boat" at the "Right Price" the "First Time".  </t>
  </si>
  <si>
    <r>
      <t xml:space="preserve">Where do you store a Boat?  </t>
    </r>
    <r>
      <rPr>
        <b/>
        <sz val="12"/>
        <rFont val="Arial"/>
        <family val="2"/>
      </rPr>
      <t>Marina</t>
    </r>
    <r>
      <rPr>
        <sz val="12"/>
        <rFont val="Arial"/>
        <family val="2"/>
      </rPr>
      <t xml:space="preserve"> - Wet Slip or Dry Slip.  </t>
    </r>
    <r>
      <rPr>
        <b/>
        <sz val="12"/>
        <rFont val="Arial"/>
        <family val="2"/>
      </rPr>
      <t>Trailer</t>
    </r>
    <r>
      <rPr>
        <sz val="12"/>
        <rFont val="Arial"/>
        <family val="2"/>
      </rPr>
      <t xml:space="preserve"> - Where will it be parked while not in use and can your current vehicle two a boat?</t>
    </r>
  </si>
  <si>
    <t>Who will Clean, Maintain, and Repair the Boat?</t>
  </si>
  <si>
    <t>Don't forget Taxes, Insurance, and all the Hidden Costs.</t>
  </si>
  <si>
    <t>Do you have enough Time for all this Fun?</t>
  </si>
  <si>
    <t>Ownership of One Boat</t>
  </si>
  <si>
    <t>Average 25' Boat</t>
  </si>
  <si>
    <t>Monthly</t>
  </si>
  <si>
    <t>Annual</t>
  </si>
  <si>
    <t>Total</t>
  </si>
  <si>
    <t>Purchase of One Boat</t>
  </si>
  <si>
    <t>Insurance</t>
  </si>
  <si>
    <t>Full Coverage / Liability</t>
  </si>
  <si>
    <t>Maintenance and Repairs</t>
  </si>
  <si>
    <t>Average Cost (True Cost Unknown)</t>
  </si>
  <si>
    <t>Storage Fees</t>
  </si>
  <si>
    <t>$8-12 / Foot Per Month</t>
  </si>
  <si>
    <t>Personal Property Tax</t>
  </si>
  <si>
    <t>$1.50 / $100 (Avg. Depreciated Value)</t>
  </si>
  <si>
    <t>Hidden Costs, Safety Equip., Electronics, Damage, etc.</t>
  </si>
  <si>
    <t>Unknown</t>
  </si>
  <si>
    <t>?????</t>
  </si>
  <si>
    <t>Personal Time Invested, Cleaning, Fixing, Etc.</t>
  </si>
  <si>
    <t>Different Value for each Individual</t>
  </si>
  <si>
    <t>Subtotal Cost of Ownership</t>
  </si>
  <si>
    <t>Original Down Payment</t>
  </si>
  <si>
    <t>Total Cost to Purchase and Own a Boat for 5 Years.</t>
  </si>
  <si>
    <t>Sell the Boat for a Depreciated value at the end of 5 Years.</t>
  </si>
  <si>
    <t>Total Net Cost to Purchase &amp; Own one boat for Five years and then Sell.</t>
  </si>
  <si>
    <t xml:space="preserve">Finding, Negotiating, and Purchasing the "Right Yacht" at the "Right Price" the "First Time".  </t>
  </si>
  <si>
    <r>
      <t xml:space="preserve">Where do you store a Boat?  </t>
    </r>
    <r>
      <rPr>
        <b/>
        <sz val="12"/>
        <rFont val="Arial"/>
        <family val="2"/>
      </rPr>
      <t>Marina</t>
    </r>
    <r>
      <rPr>
        <sz val="12"/>
        <rFont val="Arial"/>
        <family val="2"/>
      </rPr>
      <t xml:space="preserve"> - Wet Slip or Dry Slip.</t>
    </r>
  </si>
  <si>
    <t>Who will Clean, Maintain, and Repair the Yacht?</t>
  </si>
  <si>
    <t xml:space="preserve"> Ownership of One Yacht</t>
  </si>
  <si>
    <t>Average 31' Yacht</t>
  </si>
  <si>
    <t>Purchase of One Yacht</t>
  </si>
  <si>
    <t>Hidden Costs, Required Safety Equip., Electronics, Damage, etc.</t>
  </si>
  <si>
    <t>Cost to Purchase and Own one Yacht for 5 Years.</t>
  </si>
  <si>
    <t>Sell the Yacht for a Depreciated value at the end of 5 Years.</t>
  </si>
  <si>
    <t>Total Net Cost to Purchase &amp; Own one Yacht for Five years and then you Sell.</t>
  </si>
  <si>
    <t>$55,000 with ($5,500 Down), 15yr. @ 8%</t>
  </si>
  <si>
    <t>$190,000 with ($19,000 Down), 15yr. @ 8%</t>
  </si>
  <si>
    <t xml:space="preserve">"Pay Off" Balance of Original $171,000 Loan at the end of 5 Years.  (Owe $44,738 more than the actual Value of the Boat)  </t>
  </si>
  <si>
    <t>"Pay Off" Balance of Original $50,000 Loan at the end of 5 Years.  (Owe $10,621 more than the actual Value of the Boat )</t>
  </si>
  <si>
    <t>Boat Ownership Worksheet</t>
  </si>
  <si>
    <t>purchase of 24' boat</t>
  </si>
  <si>
    <t>getting started costs</t>
  </si>
  <si>
    <t>monthly expenses:</t>
  </si>
  <si>
    <t>$45,000 w/ $4500 down payment</t>
  </si>
  <si>
    <t>USCG required equipment</t>
  </si>
  <si>
    <t>(PFD's, safety items, anchor, lines, etc.)</t>
  </si>
  <si>
    <t>financing</t>
  </si>
  <si>
    <t>insurance</t>
  </si>
  <si>
    <t>slip/storage rent</t>
  </si>
  <si>
    <t>personal property taxes</t>
  </si>
  <si>
    <t>regular maintenance</t>
  </si>
  <si>
    <t>hull maintenance</t>
  </si>
  <si>
    <t>personal time</t>
  </si>
  <si>
    <t>(priceless)</t>
  </si>
  <si>
    <t>monthly total:</t>
  </si>
  <si>
    <t>15 year loan @ 8%</t>
  </si>
  <si>
    <t>full coverage/liability</t>
  </si>
  <si>
    <t>avg in-water or dry ($12/ft.)</t>
  </si>
  <si>
    <t>$1.50 to $100 (avg assessed value)</t>
  </si>
  <si>
    <t>avg costs (true cost unknown)</t>
  </si>
  <si>
    <t>unknown and normally unexpected)</t>
  </si>
  <si>
    <t>bottom clean &amp; paints, zincs, etc)</t>
  </si>
  <si>
    <t>cleaning, detailing, etc.)</t>
  </si>
  <si>
    <t>????????????</t>
  </si>
  <si>
    <t>1 year total:</t>
  </si>
  <si>
    <t>3 year total:</t>
  </si>
  <si>
    <t xml:space="preserve">5 year total: </t>
  </si>
  <si>
    <t>let's use your numbers</t>
  </si>
  <si>
    <t>$</t>
  </si>
  <si>
    <t>repairs/damage</t>
  </si>
  <si>
    <t xml:space="preserve">  sell the boat for a depreciated value at the end of 5 years</t>
  </si>
  <si>
    <t xml:space="preserve">  (still owe $8,506.50 more than the value of the boat)</t>
  </si>
  <si>
    <t xml:space="preserve">  total net cost to purchase &amp; own 1 boat for 5 years and then sell </t>
  </si>
  <si>
    <t>$10,899.12 + $4500.00 + $750.00 =</t>
  </si>
  <si>
    <t>$32,697.36 + $4500.00 + 750.00 =</t>
  </si>
  <si>
    <t>$54,495.60 + $4500.00 + 750.00 =</t>
  </si>
  <si>
    <r>
      <t xml:space="preserve">"..Your boat's price tag and the interest on your boat loan, if you have one, are   the foreseeable and obvious costs of ownership.  </t>
    </r>
    <r>
      <rPr>
        <i/>
        <u val="single"/>
        <sz val="10"/>
        <rFont val="Book Antiqua"/>
        <family val="1"/>
      </rPr>
      <t xml:space="preserve">It's the not-so-obvious costs, however that can take the wind out of your sails. </t>
    </r>
    <r>
      <rPr>
        <i/>
        <sz val="10"/>
        <rFont val="Book Antiqua"/>
        <family val="1"/>
      </rPr>
      <t xml:space="preserve"> These in include one-time fees, like sales tax or recurring ones like storage, personal property taxes, slip rental, maintenance and insurance.."                                                                                                                                                          BoatU.S. "Guide to Buying a Boat"</t>
    </r>
  </si>
  <si>
    <t xml:space="preserve">  'pay off' balance of the original $40,000.00 loan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</si>
</sst>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9">
    <font>
      <sz val="10"/>
      <name val="Arial"/>
      <family val="0"/>
    </font>
    <font>
      <b/>
      <u val="single"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i/>
      <sz val="10"/>
      <name val="Book Antiqua"/>
      <family val="1"/>
    </font>
    <font>
      <i/>
      <u val="single"/>
      <sz val="10"/>
      <name val="Book Antiqua"/>
      <family val="1"/>
    </font>
    <font>
      <b/>
      <u val="single"/>
      <sz val="12"/>
      <name val="Book Antiqua"/>
      <family val="1"/>
    </font>
    <font>
      <u val="single"/>
      <sz val="10"/>
      <name val="Book Antiqua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17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4" fontId="6" fillId="0" borderId="3" xfId="17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/>
    </xf>
    <xf numFmtId="164" fontId="6" fillId="0" borderId="0" xfId="17" applyNumberFormat="1" applyFont="1" applyBorder="1" applyAlignment="1">
      <alignment horizontal="center"/>
    </xf>
    <xf numFmtId="164" fontId="6" fillId="0" borderId="5" xfId="17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64" fontId="3" fillId="0" borderId="6" xfId="17" applyNumberFormat="1" applyFont="1" applyBorder="1" applyAlignment="1">
      <alignment/>
    </xf>
    <xf numFmtId="164" fontId="3" fillId="0" borderId="7" xfId="17" applyNumberFormat="1" applyFont="1" applyBorder="1" applyAlignment="1">
      <alignment/>
    </xf>
    <xf numFmtId="164" fontId="3" fillId="0" borderId="8" xfId="17" applyNumberFormat="1" applyFont="1" applyBorder="1" applyAlignment="1">
      <alignment/>
    </xf>
    <xf numFmtId="164" fontId="3" fillId="0" borderId="9" xfId="17" applyNumberFormat="1" applyFont="1" applyBorder="1" applyAlignment="1">
      <alignment/>
    </xf>
    <xf numFmtId="164" fontId="3" fillId="0" borderId="10" xfId="17" applyNumberFormat="1" applyFont="1" applyBorder="1" applyAlignment="1">
      <alignment/>
    </xf>
    <xf numFmtId="164" fontId="3" fillId="0" borderId="11" xfId="17" applyNumberFormat="1" applyFont="1" applyBorder="1" applyAlignment="1">
      <alignment/>
    </xf>
    <xf numFmtId="164" fontId="3" fillId="0" borderId="9" xfId="17" applyNumberFormat="1" applyFont="1" applyBorder="1" applyAlignment="1">
      <alignment horizontal="center"/>
    </xf>
    <xf numFmtId="164" fontId="3" fillId="0" borderId="10" xfId="17" applyNumberFormat="1" applyFont="1" applyBorder="1" applyAlignment="1">
      <alignment horizontal="center"/>
    </xf>
    <xf numFmtId="164" fontId="3" fillId="0" borderId="11" xfId="17" applyNumberFormat="1" applyFont="1" applyBorder="1" applyAlignment="1">
      <alignment horizontal="center"/>
    </xf>
    <xf numFmtId="164" fontId="3" fillId="0" borderId="12" xfId="17" applyNumberFormat="1" applyFont="1" applyBorder="1" applyAlignment="1">
      <alignment horizontal="center"/>
    </xf>
    <xf numFmtId="164" fontId="3" fillId="0" borderId="13" xfId="17" applyNumberFormat="1" applyFont="1" applyBorder="1" applyAlignment="1">
      <alignment horizontal="center"/>
    </xf>
    <xf numFmtId="164" fontId="3" fillId="0" borderId="14" xfId="17" applyNumberFormat="1" applyFont="1" applyBorder="1" applyAlignment="1">
      <alignment horizontal="center"/>
    </xf>
    <xf numFmtId="164" fontId="6" fillId="0" borderId="15" xfId="17" applyNumberFormat="1" applyFont="1" applyBorder="1" applyAlignment="1">
      <alignment/>
    </xf>
    <xf numFmtId="164" fontId="6" fillId="0" borderId="16" xfId="17" applyNumberFormat="1" applyFont="1" applyBorder="1" applyAlignment="1">
      <alignment/>
    </xf>
    <xf numFmtId="164" fontId="3" fillId="0" borderId="15" xfId="17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8" xfId="17" applyNumberFormat="1" applyFont="1" applyBorder="1" applyAlignment="1">
      <alignment/>
    </xf>
    <xf numFmtId="164" fontId="6" fillId="0" borderId="19" xfId="17" applyNumberFormat="1" applyFont="1" applyBorder="1" applyAlignment="1">
      <alignment/>
    </xf>
    <xf numFmtId="164" fontId="6" fillId="0" borderId="20" xfId="17" applyNumberFormat="1" applyFont="1" applyBorder="1" applyAlignment="1">
      <alignment/>
    </xf>
    <xf numFmtId="164" fontId="8" fillId="0" borderId="21" xfId="17" applyNumberFormat="1" applyFont="1" applyBorder="1" applyAlignment="1">
      <alignment/>
    </xf>
    <xf numFmtId="164" fontId="3" fillId="0" borderId="12" xfId="17" applyNumberFormat="1" applyFont="1" applyBorder="1" applyAlignment="1">
      <alignment/>
    </xf>
    <xf numFmtId="0" fontId="9" fillId="0" borderId="4" xfId="0" applyFont="1" applyBorder="1" applyAlignment="1">
      <alignment/>
    </xf>
    <xf numFmtId="164" fontId="10" fillId="0" borderId="15" xfId="17" applyNumberFormat="1" applyFont="1" applyBorder="1" applyAlignment="1">
      <alignment/>
    </xf>
    <xf numFmtId="164" fontId="6" fillId="0" borderId="0" xfId="17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" fillId="0" borderId="0" xfId="17" applyNumberFormat="1" applyFont="1" applyBorder="1" applyAlignment="1">
      <alignment/>
    </xf>
    <xf numFmtId="0" fontId="6" fillId="0" borderId="0" xfId="0" applyFont="1" applyBorder="1" applyAlignment="1">
      <alignment/>
    </xf>
    <xf numFmtId="164" fontId="3" fillId="0" borderId="22" xfId="17" applyNumberFormat="1" applyFont="1" applyBorder="1" applyAlignment="1">
      <alignment/>
    </xf>
    <xf numFmtId="164" fontId="3" fillId="0" borderId="21" xfId="17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4" fillId="0" borderId="23" xfId="0" applyFont="1" applyBorder="1" applyAlignment="1">
      <alignment horizontal="right" vertical="center"/>
    </xf>
    <xf numFmtId="44" fontId="14" fillId="0" borderId="23" xfId="17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4" xfId="0" applyFont="1" applyBorder="1" applyAlignment="1">
      <alignment/>
    </xf>
    <xf numFmtId="0" fontId="15" fillId="0" borderId="25" xfId="0" applyFont="1" applyBorder="1" applyAlignment="1">
      <alignment horizontal="justify" vertical="justify" wrapText="1" readingOrder="1"/>
    </xf>
    <xf numFmtId="0" fontId="15" fillId="0" borderId="26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0" xfId="0" applyFont="1" applyBorder="1" applyAlignment="1">
      <alignment wrapText="1" readingOrder="1"/>
    </xf>
    <xf numFmtId="0" fontId="13" fillId="0" borderId="0" xfId="0" applyFont="1" applyAlignment="1">
      <alignment/>
    </xf>
    <xf numFmtId="0" fontId="15" fillId="0" borderId="28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3" fillId="0" borderId="0" xfId="0" applyFont="1" applyBorder="1" applyAlignment="1">
      <alignment/>
    </xf>
    <xf numFmtId="44" fontId="13" fillId="0" borderId="0" xfId="17" applyFont="1" applyAlignment="1">
      <alignment/>
    </xf>
    <xf numFmtId="0" fontId="13" fillId="0" borderId="23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right"/>
    </xf>
    <xf numFmtId="0" fontId="13" fillId="0" borderId="18" xfId="0" applyFont="1" applyBorder="1" applyAlignment="1">
      <alignment/>
    </xf>
    <xf numFmtId="0" fontId="13" fillId="0" borderId="2" xfId="0" applyFont="1" applyBorder="1" applyAlignment="1">
      <alignment/>
    </xf>
    <xf numFmtId="0" fontId="17" fillId="0" borderId="0" xfId="0" applyFont="1" applyAlignment="1">
      <alignment/>
    </xf>
    <xf numFmtId="44" fontId="18" fillId="0" borderId="0" xfId="17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44" fontId="13" fillId="0" borderId="0" xfId="17" applyFont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0" xfId="0" applyFont="1" applyBorder="1" applyAlignment="1">
      <alignment horizontal="right"/>
    </xf>
    <xf numFmtId="44" fontId="13" fillId="0" borderId="23" xfId="17" applyFont="1" applyBorder="1" applyAlignment="1">
      <alignment/>
    </xf>
    <xf numFmtId="0" fontId="13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209550</xdr:rowOff>
    </xdr:from>
    <xdr:to>
      <xdr:col>4</xdr:col>
      <xdr:colOff>1504950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209550"/>
          <a:ext cx="33432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0</xdr:rowOff>
    </xdr:from>
    <xdr:to>
      <xdr:col>10</xdr:col>
      <xdr:colOff>9525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790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0</xdr:row>
      <xdr:rowOff>266700</xdr:rowOff>
    </xdr:from>
    <xdr:to>
      <xdr:col>4</xdr:col>
      <xdr:colOff>1390650</xdr:colOff>
      <xdr:row>7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266700"/>
          <a:ext cx="33432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50" zoomScaleNormal="50" workbookViewId="0" topLeftCell="A1">
      <selection activeCell="B32" sqref="B32"/>
    </sheetView>
  </sheetViews>
  <sheetFormatPr defaultColWidth="9.140625" defaultRowHeight="30" customHeight="1"/>
  <cols>
    <col min="1" max="1" width="81.28125" style="13" customWidth="1"/>
    <col min="2" max="2" width="59.421875" style="13" customWidth="1"/>
    <col min="3" max="3" width="24.00390625" style="13" customWidth="1"/>
    <col min="4" max="4" width="22.421875" style="13" customWidth="1"/>
    <col min="5" max="5" width="23.140625" style="43" customWidth="1"/>
    <col min="6" max="16384" width="15.28125" style="13" customWidth="1"/>
  </cols>
  <sheetData>
    <row r="1" spans="1:5" s="1" customFormat="1" ht="30" customHeight="1">
      <c r="A1" s="1" t="s">
        <v>0</v>
      </c>
      <c r="B1" s="2"/>
      <c r="C1" s="2"/>
      <c r="D1" s="2"/>
      <c r="E1" s="2"/>
    </row>
    <row r="2" spans="1:5" s="5" customFormat="1" ht="30" customHeight="1">
      <c r="A2" s="3" t="s">
        <v>1</v>
      </c>
      <c r="B2" s="3"/>
      <c r="C2" s="3"/>
      <c r="D2" s="4"/>
      <c r="E2" s="4"/>
    </row>
    <row r="3" spans="1:5" s="5" customFormat="1" ht="30" customHeight="1">
      <c r="A3" s="6" t="s">
        <v>2</v>
      </c>
      <c r="B3" s="6"/>
      <c r="C3" s="6"/>
      <c r="E3" s="7"/>
    </row>
    <row r="4" spans="1:5" s="8" customFormat="1" ht="30" customHeight="1">
      <c r="A4" s="6" t="s">
        <v>3</v>
      </c>
      <c r="B4" s="6"/>
      <c r="C4" s="6"/>
      <c r="E4" s="9"/>
    </row>
    <row r="5" spans="1:5" s="5" customFormat="1" ht="30" customHeight="1">
      <c r="A5" s="6" t="s">
        <v>4</v>
      </c>
      <c r="B5" s="6"/>
      <c r="C5" s="6"/>
      <c r="E5" s="7"/>
    </row>
    <row r="6" spans="1:5" s="5" customFormat="1" ht="30" customHeight="1">
      <c r="A6" s="6" t="s">
        <v>5</v>
      </c>
      <c r="B6" s="6"/>
      <c r="C6" s="6"/>
      <c r="E6" s="7"/>
    </row>
    <row r="7" spans="1:5" s="5" customFormat="1" ht="30" customHeight="1">
      <c r="A7" s="6"/>
      <c r="B7" s="6"/>
      <c r="C7" s="6"/>
      <c r="E7" s="7"/>
    </row>
    <row r="8" spans="1:5" s="5" customFormat="1" ht="30" customHeight="1" thickBot="1">
      <c r="A8" s="6"/>
      <c r="B8" s="6"/>
      <c r="C8" s="6"/>
      <c r="E8" s="7"/>
    </row>
    <row r="9" spans="1:5" ht="30" customHeight="1">
      <c r="A9" s="10"/>
      <c r="B9" s="11"/>
      <c r="C9" s="11"/>
      <c r="D9" s="11"/>
      <c r="E9" s="12"/>
    </row>
    <row r="10" spans="1:5" ht="30" customHeight="1" thickBot="1">
      <c r="A10" s="14" t="s">
        <v>6</v>
      </c>
      <c r="B10" s="15" t="s">
        <v>7</v>
      </c>
      <c r="C10" s="16" t="s">
        <v>8</v>
      </c>
      <c r="D10" s="16" t="s">
        <v>9</v>
      </c>
      <c r="E10" s="17" t="s">
        <v>10</v>
      </c>
    </row>
    <row r="11" spans="1:5" s="5" customFormat="1" ht="30" customHeight="1">
      <c r="A11" s="18" t="s">
        <v>11</v>
      </c>
      <c r="B11" s="5" t="s">
        <v>40</v>
      </c>
      <c r="C11" s="19">
        <v>477</v>
      </c>
      <c r="D11" s="20">
        <v>5724</v>
      </c>
      <c r="E11" s="21">
        <f>(C11*60)</f>
        <v>28620</v>
      </c>
    </row>
    <row r="12" spans="1:5" s="5" customFormat="1" ht="30" customHeight="1">
      <c r="A12" s="18" t="s">
        <v>12</v>
      </c>
      <c r="B12" s="5" t="s">
        <v>13</v>
      </c>
      <c r="C12" s="22">
        <f>D12/12</f>
        <v>50</v>
      </c>
      <c r="D12" s="23">
        <v>600</v>
      </c>
      <c r="E12" s="24">
        <f>C12*60</f>
        <v>3000</v>
      </c>
    </row>
    <row r="13" spans="1:5" s="5" customFormat="1" ht="30" customHeight="1">
      <c r="A13" s="18" t="s">
        <v>14</v>
      </c>
      <c r="B13" s="5" t="s">
        <v>15</v>
      </c>
      <c r="C13" s="22">
        <f>D13/12</f>
        <v>83.33333333333333</v>
      </c>
      <c r="D13" s="23">
        <v>1000</v>
      </c>
      <c r="E13" s="24">
        <f>C13*60</f>
        <v>5000</v>
      </c>
    </row>
    <row r="14" spans="1:5" s="5" customFormat="1" ht="30" customHeight="1">
      <c r="A14" s="18" t="s">
        <v>16</v>
      </c>
      <c r="B14" s="5" t="s">
        <v>17</v>
      </c>
      <c r="C14" s="22">
        <v>200</v>
      </c>
      <c r="D14" s="23">
        <f>C14*12</f>
        <v>2400</v>
      </c>
      <c r="E14" s="24">
        <f>C14*60</f>
        <v>12000</v>
      </c>
    </row>
    <row r="15" spans="1:5" s="5" customFormat="1" ht="30" customHeight="1">
      <c r="A15" s="18" t="s">
        <v>18</v>
      </c>
      <c r="B15" s="5" t="s">
        <v>19</v>
      </c>
      <c r="C15" s="22">
        <f>E15/60</f>
        <v>36.75</v>
      </c>
      <c r="D15" s="23">
        <f>E15/5</f>
        <v>441</v>
      </c>
      <c r="E15" s="24">
        <v>2205</v>
      </c>
    </row>
    <row r="16" spans="1:5" s="5" customFormat="1" ht="30" customHeight="1">
      <c r="A16" s="18" t="s">
        <v>20</v>
      </c>
      <c r="B16" s="5" t="s">
        <v>21</v>
      </c>
      <c r="C16" s="25" t="s">
        <v>22</v>
      </c>
      <c r="D16" s="26" t="s">
        <v>22</v>
      </c>
      <c r="E16" s="27" t="s">
        <v>22</v>
      </c>
    </row>
    <row r="17" spans="1:5" s="5" customFormat="1" ht="30" customHeight="1" thickBot="1">
      <c r="A17" s="18" t="s">
        <v>23</v>
      </c>
      <c r="B17" s="5" t="s">
        <v>24</v>
      </c>
      <c r="C17" s="28" t="s">
        <v>22</v>
      </c>
      <c r="D17" s="29" t="s">
        <v>22</v>
      </c>
      <c r="E17" s="30" t="s">
        <v>22</v>
      </c>
    </row>
    <row r="18" spans="1:5" s="5" customFormat="1" ht="30" customHeight="1" thickBot="1">
      <c r="A18" s="18"/>
      <c r="B18" s="5" t="s">
        <v>25</v>
      </c>
      <c r="C18" s="31">
        <f>D18/12</f>
        <v>847.0833333333334</v>
      </c>
      <c r="D18" s="32">
        <f>E18/5</f>
        <v>10165</v>
      </c>
      <c r="E18" s="31">
        <f>SUM(E11:E17)</f>
        <v>50825</v>
      </c>
    </row>
    <row r="19" spans="1:5" s="5" customFormat="1" ht="30" customHeight="1" thickBot="1">
      <c r="A19" s="18"/>
      <c r="B19" s="5" t="s">
        <v>26</v>
      </c>
      <c r="C19" s="7"/>
      <c r="D19" s="7"/>
      <c r="E19" s="33">
        <v>5500</v>
      </c>
    </row>
    <row r="20" spans="1:5" ht="30" customHeight="1" thickBot="1">
      <c r="A20" s="34" t="s">
        <v>27</v>
      </c>
      <c r="B20" s="35"/>
      <c r="C20" s="36"/>
      <c r="D20" s="37"/>
      <c r="E20" s="38">
        <f>SUM(E18:E19)</f>
        <v>56325</v>
      </c>
    </row>
    <row r="21" spans="1:5" s="5" customFormat="1" ht="30" customHeight="1">
      <c r="A21" s="18" t="s">
        <v>28</v>
      </c>
      <c r="C21" s="7"/>
      <c r="D21" s="7"/>
      <c r="E21" s="39">
        <v>-25783</v>
      </c>
    </row>
    <row r="22" spans="1:5" s="5" customFormat="1" ht="30" customHeight="1" thickBot="1">
      <c r="A22" s="18" t="s">
        <v>43</v>
      </c>
      <c r="C22" s="7"/>
      <c r="D22" s="7"/>
      <c r="E22" s="40">
        <v>39585</v>
      </c>
    </row>
    <row r="23" spans="1:5" s="5" customFormat="1" ht="30" customHeight="1" thickBot="1">
      <c r="A23" s="41" t="s">
        <v>29</v>
      </c>
      <c r="C23" s="7"/>
      <c r="D23" s="7"/>
      <c r="E23" s="42">
        <f>SUM(E20:E22)</f>
        <v>70127</v>
      </c>
    </row>
    <row r="24" spans="1:5" ht="30" customHeight="1" thickBot="1">
      <c r="A24" s="34"/>
      <c r="B24" s="35"/>
      <c r="C24" s="35"/>
      <c r="D24" s="35"/>
      <c r="E24" s="37"/>
    </row>
    <row r="26" spans="1:5" s="44" customFormat="1" ht="30" customHeight="1">
      <c r="A26" s="50"/>
      <c r="B26" s="50"/>
      <c r="C26" s="50"/>
      <c r="D26" s="50"/>
      <c r="E26" s="50"/>
    </row>
  </sheetData>
  <mergeCells count="1">
    <mergeCell ref="A26:E26"/>
  </mergeCells>
  <printOptions/>
  <pageMargins left="0.75" right="0.75" top="1" bottom="1" header="0.5" footer="0.5"/>
  <pageSetup fitToHeight="1" fitToWidth="1" horizontalDpi="300" verticalDpi="300" orientation="landscape" scale="58" r:id="rId2"/>
  <headerFooter alignWithMargins="0">
    <oddFooter>&amp;R1 January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25">
      <selection activeCell="B29" sqref="B29"/>
    </sheetView>
  </sheetViews>
  <sheetFormatPr defaultColWidth="9.140625" defaultRowHeight="12.75"/>
  <cols>
    <col min="1" max="1" width="2.57421875" style="61" customWidth="1"/>
    <col min="2" max="3" width="9.140625" style="61" customWidth="1"/>
    <col min="4" max="4" width="2.57421875" style="61" customWidth="1"/>
    <col min="5" max="5" width="9.140625" style="61" customWidth="1"/>
    <col min="6" max="6" width="24.00390625" style="61" customWidth="1"/>
    <col min="7" max="7" width="11.7109375" style="69" customWidth="1"/>
    <col min="8" max="8" width="3.8515625" style="61" customWidth="1"/>
    <col min="9" max="9" width="2.8515625" style="61" customWidth="1"/>
    <col min="10" max="10" width="24.8515625" style="61" customWidth="1"/>
    <col min="11" max="11" width="2.140625" style="61" customWidth="1"/>
    <col min="12" max="12" width="2.8515625" style="61" customWidth="1"/>
    <col min="13" max="13" width="8.8515625" style="61" customWidth="1"/>
    <col min="14" max="16384" width="9.140625" style="61" customWidth="1"/>
  </cols>
  <sheetData>
    <row r="1" spans="1:8" s="55" customFormat="1" ht="27" customHeight="1" thickBot="1">
      <c r="A1" s="51"/>
      <c r="B1" s="52" t="s">
        <v>44</v>
      </c>
      <c r="C1" s="52"/>
      <c r="D1" s="52"/>
      <c r="E1" s="52"/>
      <c r="F1" s="52"/>
      <c r="G1" s="53"/>
      <c r="H1" s="54"/>
    </row>
    <row r="2" spans="1:8" ht="14.25" thickTop="1">
      <c r="A2" s="56"/>
      <c r="B2" s="57" t="s">
        <v>81</v>
      </c>
      <c r="C2" s="58"/>
      <c r="D2" s="58"/>
      <c r="E2" s="58"/>
      <c r="F2" s="58"/>
      <c r="G2" s="59"/>
      <c r="H2" s="60"/>
    </row>
    <row r="3" spans="1:8" ht="13.5" customHeight="1">
      <c r="A3" s="56"/>
      <c r="B3" s="62"/>
      <c r="C3" s="63"/>
      <c r="D3" s="63"/>
      <c r="E3" s="63"/>
      <c r="F3" s="63"/>
      <c r="G3" s="64"/>
      <c r="H3" s="60"/>
    </row>
    <row r="4" spans="1:8" ht="13.5" customHeight="1">
      <c r="A4" s="56"/>
      <c r="B4" s="62"/>
      <c r="C4" s="63"/>
      <c r="D4" s="63"/>
      <c r="E4" s="63"/>
      <c r="F4" s="63"/>
      <c r="G4" s="64"/>
      <c r="H4" s="60"/>
    </row>
    <row r="5" spans="1:8" ht="13.5">
      <c r="A5" s="56"/>
      <c r="B5" s="62"/>
      <c r="C5" s="63"/>
      <c r="D5" s="63"/>
      <c r="E5" s="63"/>
      <c r="F5" s="63"/>
      <c r="G5" s="64"/>
      <c r="H5" s="60"/>
    </row>
    <row r="6" spans="1:8" ht="13.5">
      <c r="A6" s="56"/>
      <c r="B6" s="62"/>
      <c r="C6" s="63"/>
      <c r="D6" s="63"/>
      <c r="E6" s="63"/>
      <c r="F6" s="63"/>
      <c r="G6" s="64"/>
      <c r="H6" s="60"/>
    </row>
    <row r="7" spans="1:8" ht="13.5">
      <c r="A7" s="56"/>
      <c r="B7" s="62"/>
      <c r="C7" s="63"/>
      <c r="D7" s="63"/>
      <c r="E7" s="63"/>
      <c r="F7" s="63"/>
      <c r="G7" s="64"/>
      <c r="H7" s="60"/>
    </row>
    <row r="8" spans="1:8" ht="14.25" thickBot="1">
      <c r="A8" s="56"/>
      <c r="B8" s="65"/>
      <c r="C8" s="66"/>
      <c r="D8" s="66"/>
      <c r="E8" s="66"/>
      <c r="F8" s="66"/>
      <c r="G8" s="67"/>
      <c r="H8" s="60"/>
    </row>
    <row r="9" spans="9:13" ht="14.25" thickTop="1">
      <c r="I9" s="71"/>
      <c r="J9" s="72" t="s">
        <v>72</v>
      </c>
      <c r="K9" s="73"/>
      <c r="L9" s="68"/>
      <c r="M9" s="68"/>
    </row>
    <row r="10" spans="9:13" ht="6.75" customHeight="1">
      <c r="I10" s="74"/>
      <c r="J10" s="68"/>
      <c r="K10" s="56"/>
      <c r="L10" s="68"/>
      <c r="M10" s="68"/>
    </row>
    <row r="11" spans="2:13" ht="19.5" customHeight="1" thickBot="1">
      <c r="B11" s="61" t="s">
        <v>45</v>
      </c>
      <c r="E11" s="61" t="s">
        <v>48</v>
      </c>
      <c r="G11" s="69">
        <v>4500</v>
      </c>
      <c r="I11" s="75" t="s">
        <v>73</v>
      </c>
      <c r="J11" s="76"/>
      <c r="K11" s="56"/>
      <c r="L11" s="68"/>
      <c r="M11" s="68"/>
    </row>
    <row r="12" spans="9:13" ht="13.5">
      <c r="I12" s="75"/>
      <c r="J12" s="77"/>
      <c r="K12" s="56"/>
      <c r="L12" s="68"/>
      <c r="M12" s="68"/>
    </row>
    <row r="13" spans="2:13" ht="19.5" customHeight="1" thickBot="1">
      <c r="B13" s="61" t="s">
        <v>46</v>
      </c>
      <c r="E13" s="61" t="s">
        <v>49</v>
      </c>
      <c r="G13" s="69">
        <v>750</v>
      </c>
      <c r="I13" s="75" t="s">
        <v>73</v>
      </c>
      <c r="J13" s="76"/>
      <c r="K13" s="56"/>
      <c r="L13" s="68"/>
      <c r="M13" s="68"/>
    </row>
    <row r="14" spans="5:13" ht="13.5">
      <c r="E14" s="61" t="s">
        <v>50</v>
      </c>
      <c r="I14" s="75"/>
      <c r="J14" s="68"/>
      <c r="K14" s="56"/>
      <c r="L14" s="68"/>
      <c r="M14" s="68"/>
    </row>
    <row r="15" spans="9:13" ht="7.5" customHeight="1">
      <c r="I15" s="75"/>
      <c r="J15" s="68"/>
      <c r="K15" s="56"/>
      <c r="L15" s="68"/>
      <c r="M15" s="68"/>
    </row>
    <row r="16" spans="6:13" ht="16.5">
      <c r="F16" s="78" t="s">
        <v>47</v>
      </c>
      <c r="G16" s="79"/>
      <c r="H16" s="80"/>
      <c r="I16" s="75"/>
      <c r="J16" s="68"/>
      <c r="K16" s="56"/>
      <c r="L16" s="68"/>
      <c r="M16" s="68"/>
    </row>
    <row r="17" spans="4:13" ht="13.5">
      <c r="D17" s="81"/>
      <c r="I17" s="75"/>
      <c r="J17" s="68"/>
      <c r="K17" s="56"/>
      <c r="L17" s="68"/>
      <c r="M17" s="68"/>
    </row>
    <row r="18" spans="2:13" ht="19.5" customHeight="1" thickBot="1">
      <c r="B18" s="61" t="s">
        <v>51</v>
      </c>
      <c r="E18" s="61" t="s">
        <v>60</v>
      </c>
      <c r="G18" s="69">
        <v>382.26</v>
      </c>
      <c r="I18" s="75" t="s">
        <v>73</v>
      </c>
      <c r="J18" s="76"/>
      <c r="K18" s="56"/>
      <c r="L18" s="68"/>
      <c r="M18" s="68"/>
    </row>
    <row r="19" spans="9:13" ht="6" customHeight="1">
      <c r="I19" s="75"/>
      <c r="J19" s="77"/>
      <c r="K19" s="56"/>
      <c r="L19" s="68"/>
      <c r="M19" s="68"/>
    </row>
    <row r="20" spans="2:13" ht="19.5" customHeight="1" thickBot="1">
      <c r="B20" s="61" t="s">
        <v>52</v>
      </c>
      <c r="E20" s="61" t="s">
        <v>61</v>
      </c>
      <c r="G20" s="69">
        <v>50</v>
      </c>
      <c r="I20" s="75" t="s">
        <v>73</v>
      </c>
      <c r="J20" s="76"/>
      <c r="K20" s="56"/>
      <c r="L20" s="68"/>
      <c r="M20" s="68"/>
    </row>
    <row r="21" spans="9:13" ht="6" customHeight="1">
      <c r="I21" s="75"/>
      <c r="J21" s="77"/>
      <c r="K21" s="56"/>
      <c r="L21" s="68"/>
      <c r="M21" s="68"/>
    </row>
    <row r="22" spans="2:13" ht="19.5" customHeight="1" thickBot="1">
      <c r="B22" s="61" t="s">
        <v>53</v>
      </c>
      <c r="E22" s="61" t="s">
        <v>62</v>
      </c>
      <c r="G22" s="69">
        <v>288</v>
      </c>
      <c r="I22" s="75" t="s">
        <v>73</v>
      </c>
      <c r="J22" s="76"/>
      <c r="K22" s="56"/>
      <c r="L22" s="68"/>
      <c r="M22" s="68"/>
    </row>
    <row r="23" spans="9:13" ht="6.75" customHeight="1">
      <c r="I23" s="75"/>
      <c r="J23" s="77"/>
      <c r="K23" s="56"/>
      <c r="L23" s="68"/>
      <c r="M23" s="68"/>
    </row>
    <row r="24" spans="2:13" ht="19.5" customHeight="1" thickBot="1">
      <c r="B24" s="61" t="s">
        <v>54</v>
      </c>
      <c r="E24" s="61" t="s">
        <v>63</v>
      </c>
      <c r="G24" s="69">
        <v>30</v>
      </c>
      <c r="I24" s="75" t="s">
        <v>73</v>
      </c>
      <c r="J24" s="76"/>
      <c r="K24" s="56"/>
      <c r="L24" s="68"/>
      <c r="M24" s="68"/>
    </row>
    <row r="25" spans="9:13" ht="6.75" customHeight="1">
      <c r="I25" s="75"/>
      <c r="J25" s="77"/>
      <c r="K25" s="56"/>
      <c r="L25" s="68"/>
      <c r="M25" s="68"/>
    </row>
    <row r="26" spans="2:13" ht="19.5" customHeight="1" thickBot="1">
      <c r="B26" s="61" t="s">
        <v>55</v>
      </c>
      <c r="E26" s="61" t="s">
        <v>64</v>
      </c>
      <c r="G26" s="69">
        <v>83</v>
      </c>
      <c r="I26" s="75" t="s">
        <v>73</v>
      </c>
      <c r="J26" s="76"/>
      <c r="K26" s="56"/>
      <c r="L26" s="68"/>
      <c r="M26" s="68"/>
    </row>
    <row r="27" spans="9:13" ht="6" customHeight="1">
      <c r="I27" s="75"/>
      <c r="J27" s="77"/>
      <c r="K27" s="56"/>
      <c r="L27" s="68"/>
      <c r="M27" s="68"/>
    </row>
    <row r="28" spans="2:13" ht="19.5" customHeight="1" thickBot="1">
      <c r="B28" s="61" t="s">
        <v>74</v>
      </c>
      <c r="E28" s="61" t="s">
        <v>65</v>
      </c>
      <c r="G28" s="69" t="s">
        <v>68</v>
      </c>
      <c r="I28" s="75" t="s">
        <v>73</v>
      </c>
      <c r="J28" s="76"/>
      <c r="K28" s="56"/>
      <c r="L28" s="68"/>
      <c r="M28" s="68"/>
    </row>
    <row r="29" spans="9:13" ht="6" customHeight="1">
      <c r="I29" s="75"/>
      <c r="J29" s="77"/>
      <c r="K29" s="56"/>
      <c r="L29" s="68"/>
      <c r="M29" s="68"/>
    </row>
    <row r="30" spans="2:13" ht="19.5" customHeight="1" thickBot="1">
      <c r="B30" s="61" t="s">
        <v>56</v>
      </c>
      <c r="E30" s="61" t="s">
        <v>66</v>
      </c>
      <c r="G30" s="69">
        <v>75</v>
      </c>
      <c r="I30" s="75" t="s">
        <v>73</v>
      </c>
      <c r="J30" s="76"/>
      <c r="K30" s="56"/>
      <c r="L30" s="68"/>
      <c r="M30" s="68"/>
    </row>
    <row r="31" spans="9:13" ht="6" customHeight="1">
      <c r="I31" s="75"/>
      <c r="J31" s="77"/>
      <c r="K31" s="56"/>
      <c r="L31" s="68"/>
      <c r="M31" s="68"/>
    </row>
    <row r="32" spans="2:13" ht="19.5" customHeight="1" thickBot="1">
      <c r="B32" s="61" t="s">
        <v>57</v>
      </c>
      <c r="E32" s="61" t="s">
        <v>67</v>
      </c>
      <c r="G32" s="69" t="s">
        <v>68</v>
      </c>
      <c r="I32" s="75" t="s">
        <v>73</v>
      </c>
      <c r="J32" s="76"/>
      <c r="K32" s="56"/>
      <c r="L32" s="68"/>
      <c r="M32" s="68"/>
    </row>
    <row r="33" spans="2:13" ht="13.5">
      <c r="B33" s="61" t="s">
        <v>58</v>
      </c>
      <c r="I33" s="75"/>
      <c r="J33" s="77"/>
      <c r="K33" s="56"/>
      <c r="L33" s="68"/>
      <c r="M33" s="68"/>
    </row>
    <row r="34" spans="9:13" ht="6.75" customHeight="1">
      <c r="I34" s="75"/>
      <c r="J34" s="68"/>
      <c r="K34" s="56"/>
      <c r="L34" s="68"/>
      <c r="M34" s="68"/>
    </row>
    <row r="35" spans="6:13" ht="17.25" thickBot="1">
      <c r="F35" s="78" t="s">
        <v>59</v>
      </c>
      <c r="G35" s="69">
        <v>908.26</v>
      </c>
      <c r="I35" s="75" t="s">
        <v>73</v>
      </c>
      <c r="J35" s="76"/>
      <c r="K35" s="56"/>
      <c r="L35" s="68"/>
      <c r="M35" s="68"/>
    </row>
    <row r="36" spans="6:13" ht="6" customHeight="1">
      <c r="F36" s="80"/>
      <c r="I36" s="75"/>
      <c r="J36" s="77"/>
      <c r="K36" s="56"/>
      <c r="L36" s="68"/>
      <c r="M36" s="68"/>
    </row>
    <row r="37" spans="3:13" ht="19.5" customHeight="1" thickBot="1">
      <c r="C37" s="82" t="s">
        <v>69</v>
      </c>
      <c r="F37" s="83" t="s">
        <v>78</v>
      </c>
      <c r="G37" s="84">
        <f>16149.12</f>
        <v>16149.12</v>
      </c>
      <c r="I37" s="75" t="s">
        <v>73</v>
      </c>
      <c r="J37" s="76"/>
      <c r="K37" s="56"/>
      <c r="L37" s="68"/>
      <c r="M37" s="68"/>
    </row>
    <row r="38" spans="3:13" ht="7.5" customHeight="1">
      <c r="C38" s="82"/>
      <c r="F38" s="83"/>
      <c r="I38" s="75"/>
      <c r="J38" s="77"/>
      <c r="K38" s="56"/>
      <c r="L38" s="68"/>
      <c r="M38" s="68"/>
    </row>
    <row r="39" spans="3:13" ht="19.5" customHeight="1" thickBot="1">
      <c r="C39" s="82" t="s">
        <v>70</v>
      </c>
      <c r="F39" s="83" t="s">
        <v>79</v>
      </c>
      <c r="G39" s="84">
        <v>37947.36</v>
      </c>
      <c r="I39" s="75" t="s">
        <v>73</v>
      </c>
      <c r="J39" s="76"/>
      <c r="K39" s="56"/>
      <c r="L39" s="68"/>
      <c r="M39" s="68"/>
    </row>
    <row r="40" spans="3:13" ht="8.25" customHeight="1">
      <c r="C40" s="82"/>
      <c r="F40" s="83"/>
      <c r="I40" s="75"/>
      <c r="J40" s="77"/>
      <c r="K40" s="56"/>
      <c r="L40" s="68"/>
      <c r="M40" s="68"/>
    </row>
    <row r="41" spans="3:13" ht="19.5" customHeight="1" thickBot="1">
      <c r="C41" s="82" t="s">
        <v>71</v>
      </c>
      <c r="F41" s="83" t="s">
        <v>80</v>
      </c>
      <c r="G41" s="84">
        <v>59745.56</v>
      </c>
      <c r="I41" s="75" t="s">
        <v>73</v>
      </c>
      <c r="J41" s="76"/>
      <c r="K41" s="56"/>
      <c r="L41" s="68"/>
      <c r="M41" s="68"/>
    </row>
    <row r="42" spans="3:13" ht="19.5" customHeight="1" thickBot="1">
      <c r="C42" s="82"/>
      <c r="F42" s="83"/>
      <c r="G42" s="84"/>
      <c r="I42" s="85"/>
      <c r="J42" s="70"/>
      <c r="K42" s="86"/>
      <c r="L42" s="74"/>
      <c r="M42" s="68"/>
    </row>
    <row r="43" spans="3:13" ht="10.5" customHeight="1" thickTop="1">
      <c r="C43" s="82"/>
      <c r="F43" s="83"/>
      <c r="G43" s="84"/>
      <c r="H43" s="68"/>
      <c r="I43" s="87"/>
      <c r="J43" s="68"/>
      <c r="K43" s="68"/>
      <c r="L43" s="68"/>
      <c r="M43" s="68"/>
    </row>
    <row r="44" spans="1:13" ht="5.25" customHeight="1" thickBot="1">
      <c r="A44" s="68"/>
      <c r="B44" s="70"/>
      <c r="C44" s="70"/>
      <c r="D44" s="70"/>
      <c r="E44" s="70"/>
      <c r="F44" s="70"/>
      <c r="G44" s="88"/>
      <c r="H44" s="70"/>
      <c r="I44" s="70"/>
      <c r="J44" s="70"/>
      <c r="K44" s="70"/>
      <c r="L44" s="68"/>
      <c r="M44" s="68"/>
    </row>
    <row r="45" spans="1:13" ht="19.5" customHeight="1" thickBot="1" thickTop="1">
      <c r="A45" s="56"/>
      <c r="B45" s="61" t="s">
        <v>75</v>
      </c>
      <c r="G45" s="69">
        <v>-23000</v>
      </c>
      <c r="I45" s="83" t="s">
        <v>73</v>
      </c>
      <c r="J45" s="89"/>
      <c r="K45" s="73"/>
      <c r="L45" s="68"/>
      <c r="M45" s="68"/>
    </row>
    <row r="46" spans="1:13" ht="13.5">
      <c r="A46" s="56"/>
      <c r="I46" s="83"/>
      <c r="K46" s="56"/>
      <c r="L46" s="68"/>
      <c r="M46" s="68"/>
    </row>
    <row r="47" spans="1:13" ht="19.5" customHeight="1" thickBot="1">
      <c r="A47" s="56"/>
      <c r="B47" s="61" t="s">
        <v>82</v>
      </c>
      <c r="G47" s="69">
        <v>31506.5</v>
      </c>
      <c r="I47" s="83" t="s">
        <v>73</v>
      </c>
      <c r="J47" s="76"/>
      <c r="K47" s="56"/>
      <c r="L47" s="68"/>
      <c r="M47" s="68"/>
    </row>
    <row r="48" spans="1:13" ht="13.5">
      <c r="A48" s="56"/>
      <c r="B48" s="61" t="s">
        <v>76</v>
      </c>
      <c r="I48" s="83"/>
      <c r="K48" s="56"/>
      <c r="L48" s="68"/>
      <c r="M48" s="68"/>
    </row>
    <row r="49" spans="1:13" ht="8.25" customHeight="1">
      <c r="A49" s="56"/>
      <c r="I49" s="83"/>
      <c r="K49" s="56"/>
      <c r="L49" s="68"/>
      <c r="M49" s="68"/>
    </row>
    <row r="50" spans="1:13" ht="19.5" customHeight="1" thickBot="1">
      <c r="A50" s="56"/>
      <c r="B50" s="61" t="s">
        <v>77</v>
      </c>
      <c r="G50" s="69">
        <v>68252.06</v>
      </c>
      <c r="I50" s="83" t="s">
        <v>73</v>
      </c>
      <c r="J50" s="76"/>
      <c r="K50" s="56"/>
      <c r="L50" s="68"/>
      <c r="M50" s="68"/>
    </row>
    <row r="51" spans="1:13" ht="14.25" thickBot="1">
      <c r="A51" s="56"/>
      <c r="B51" s="70"/>
      <c r="C51" s="70"/>
      <c r="D51" s="70"/>
      <c r="E51" s="70"/>
      <c r="F51" s="70"/>
      <c r="G51" s="88"/>
      <c r="H51" s="70"/>
      <c r="I51" s="70"/>
      <c r="J51" s="70"/>
      <c r="K51" s="86"/>
      <c r="L51" s="74"/>
      <c r="M51" s="68"/>
    </row>
    <row r="52" ht="14.25" thickTop="1"/>
    <row r="53" ht="13.5">
      <c r="T53" s="68"/>
    </row>
  </sheetData>
  <mergeCells count="2">
    <mergeCell ref="B2:G8"/>
    <mergeCell ref="B1:F1"/>
  </mergeCells>
  <printOptions horizontalCentered="1" verticalCentered="1"/>
  <pageMargins left="0.16" right="0.13" top="0.13" bottom="0" header="0.13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zoomScale="50" zoomScaleNormal="50" workbookViewId="0" topLeftCell="A1">
      <selection activeCell="D3" sqref="D3"/>
    </sheetView>
  </sheetViews>
  <sheetFormatPr defaultColWidth="9.140625" defaultRowHeight="30" customHeight="1"/>
  <cols>
    <col min="1" max="1" width="81.421875" style="13" customWidth="1"/>
    <col min="2" max="2" width="62.00390625" style="13" customWidth="1"/>
    <col min="3" max="3" width="23.57421875" style="13" customWidth="1"/>
    <col min="4" max="4" width="22.8515625" style="13" customWidth="1"/>
    <col min="5" max="5" width="21.421875" style="43" customWidth="1"/>
    <col min="6" max="16384" width="14.140625" style="13" customWidth="1"/>
  </cols>
  <sheetData>
    <row r="1" spans="1:5" s="1" customFormat="1" ht="30" customHeight="1">
      <c r="A1" s="1" t="s">
        <v>0</v>
      </c>
      <c r="E1" s="45"/>
    </row>
    <row r="2" spans="1:7" ht="30" customHeight="1">
      <c r="A2" s="3" t="s">
        <v>30</v>
      </c>
      <c r="B2" s="46"/>
      <c r="C2" s="46"/>
      <c r="D2" s="46"/>
      <c r="E2" s="46"/>
      <c r="F2" s="46"/>
      <c r="G2" s="46"/>
    </row>
    <row r="3" ht="30" customHeight="1">
      <c r="A3" s="6" t="s">
        <v>31</v>
      </c>
    </row>
    <row r="4" ht="30" customHeight="1">
      <c r="A4" s="6" t="s">
        <v>32</v>
      </c>
    </row>
    <row r="5" ht="30" customHeight="1">
      <c r="A5" s="6" t="s">
        <v>4</v>
      </c>
    </row>
    <row r="6" ht="30" customHeight="1">
      <c r="A6" s="6" t="s">
        <v>5</v>
      </c>
    </row>
    <row r="7" ht="30" customHeight="1">
      <c r="A7" s="6"/>
    </row>
    <row r="8" ht="30" customHeight="1" thickBot="1"/>
    <row r="9" spans="1:5" ht="30" customHeight="1">
      <c r="A9" s="10"/>
      <c r="B9" s="11"/>
      <c r="C9" s="11"/>
      <c r="D9" s="11"/>
      <c r="E9" s="12"/>
    </row>
    <row r="10" spans="1:5" ht="30" customHeight="1" thickBot="1">
      <c r="A10" s="14" t="s">
        <v>33</v>
      </c>
      <c r="B10" s="15" t="s">
        <v>34</v>
      </c>
      <c r="C10" s="16" t="s">
        <v>8</v>
      </c>
      <c r="D10" s="16" t="s">
        <v>9</v>
      </c>
      <c r="E10" s="17" t="s">
        <v>10</v>
      </c>
    </row>
    <row r="11" spans="1:5" s="5" customFormat="1" ht="30" customHeight="1">
      <c r="A11" s="18" t="s">
        <v>35</v>
      </c>
      <c r="B11" s="5" t="s">
        <v>41</v>
      </c>
      <c r="C11" s="19">
        <v>1634</v>
      </c>
      <c r="D11" s="20">
        <f>C11*12</f>
        <v>19608</v>
      </c>
      <c r="E11" s="21">
        <f>(C11*60)</f>
        <v>98040</v>
      </c>
    </row>
    <row r="12" spans="1:5" s="5" customFormat="1" ht="30" customHeight="1">
      <c r="A12" s="18" t="s">
        <v>12</v>
      </c>
      <c r="B12" s="5" t="s">
        <v>13</v>
      </c>
      <c r="C12" s="22">
        <f>D12/12</f>
        <v>133.33333333333334</v>
      </c>
      <c r="D12" s="23">
        <v>1600</v>
      </c>
      <c r="E12" s="24">
        <f>C12*60</f>
        <v>8000.000000000001</v>
      </c>
    </row>
    <row r="13" spans="1:5" s="5" customFormat="1" ht="30" customHeight="1">
      <c r="A13" s="18" t="s">
        <v>14</v>
      </c>
      <c r="B13" s="5" t="s">
        <v>15</v>
      </c>
      <c r="C13" s="22">
        <f>D13/12</f>
        <v>208.33333333333334</v>
      </c>
      <c r="D13" s="23">
        <v>2500</v>
      </c>
      <c r="E13" s="24">
        <f>C13*60</f>
        <v>12500</v>
      </c>
    </row>
    <row r="14" spans="1:5" s="5" customFormat="1" ht="30" customHeight="1">
      <c r="A14" s="18" t="s">
        <v>16</v>
      </c>
      <c r="B14" s="5" t="s">
        <v>17</v>
      </c>
      <c r="C14" s="22">
        <v>248</v>
      </c>
      <c r="D14" s="23">
        <f>C14*12</f>
        <v>2976</v>
      </c>
      <c r="E14" s="24">
        <f>C14*60</f>
        <v>14880</v>
      </c>
    </row>
    <row r="15" spans="1:5" s="5" customFormat="1" ht="30" customHeight="1">
      <c r="A15" s="18" t="s">
        <v>18</v>
      </c>
      <c r="B15" s="5" t="s">
        <v>19</v>
      </c>
      <c r="C15" s="22">
        <f>E15/60</f>
        <v>114.33333333333333</v>
      </c>
      <c r="D15" s="23">
        <f>E15/5</f>
        <v>1372</v>
      </c>
      <c r="E15" s="24">
        <v>6860</v>
      </c>
    </row>
    <row r="16" spans="1:5" s="5" customFormat="1" ht="30" customHeight="1">
      <c r="A16" s="18" t="s">
        <v>36</v>
      </c>
      <c r="B16" s="5" t="s">
        <v>21</v>
      </c>
      <c r="C16" s="25" t="s">
        <v>22</v>
      </c>
      <c r="D16" s="26" t="s">
        <v>22</v>
      </c>
      <c r="E16" s="27" t="s">
        <v>22</v>
      </c>
    </row>
    <row r="17" spans="1:5" s="5" customFormat="1" ht="30" customHeight="1" thickBot="1">
      <c r="A17" s="18" t="s">
        <v>23</v>
      </c>
      <c r="B17" s="5" t="s">
        <v>24</v>
      </c>
      <c r="C17" s="28" t="s">
        <v>22</v>
      </c>
      <c r="D17" s="29" t="s">
        <v>22</v>
      </c>
      <c r="E17" s="30" t="s">
        <v>22</v>
      </c>
    </row>
    <row r="18" spans="1:5" s="5" customFormat="1" ht="30" customHeight="1" thickBot="1">
      <c r="A18" s="18"/>
      <c r="B18" s="5" t="s">
        <v>25</v>
      </c>
      <c r="C18" s="31">
        <f>E18/60</f>
        <v>2338</v>
      </c>
      <c r="D18" s="31">
        <f>E18/5</f>
        <v>28056</v>
      </c>
      <c r="E18" s="31">
        <f>SUM(E11:E17)</f>
        <v>140280</v>
      </c>
    </row>
    <row r="19" spans="1:5" s="5" customFormat="1" ht="30" customHeight="1" thickBot="1">
      <c r="A19" s="18"/>
      <c r="B19" s="5" t="s">
        <v>26</v>
      </c>
      <c r="C19" s="7"/>
      <c r="D19" s="7"/>
      <c r="E19" s="47">
        <v>19000</v>
      </c>
    </row>
    <row r="20" spans="1:5" ht="30" customHeight="1" thickBot="1">
      <c r="A20" s="34" t="s">
        <v>37</v>
      </c>
      <c r="B20" s="35"/>
      <c r="C20" s="36"/>
      <c r="D20" s="37"/>
      <c r="E20" s="31">
        <f>SUM(E18:E19)</f>
        <v>159280</v>
      </c>
    </row>
    <row r="21" spans="1:5" s="5" customFormat="1" ht="30" customHeight="1">
      <c r="A21" s="18" t="s">
        <v>38</v>
      </c>
      <c r="C21" s="7"/>
      <c r="D21" s="7"/>
      <c r="E21" s="48">
        <v>-91549</v>
      </c>
    </row>
    <row r="22" spans="1:5" s="5" customFormat="1" ht="30" customHeight="1" thickBot="1">
      <c r="A22" s="18" t="s">
        <v>42</v>
      </c>
      <c r="C22" s="7"/>
      <c r="D22" s="7"/>
      <c r="E22" s="40">
        <v>136287</v>
      </c>
    </row>
    <row r="23" spans="1:251" s="5" customFormat="1" ht="30" customHeight="1" thickBot="1">
      <c r="A23" s="41" t="s">
        <v>39</v>
      </c>
      <c r="C23" s="7"/>
      <c r="D23" s="7"/>
      <c r="E23" s="42">
        <f>SUM(E20:E22)</f>
        <v>204018</v>
      </c>
      <c r="IQ23" s="49"/>
    </row>
    <row r="24" spans="1:5" ht="30" customHeight="1" thickBot="1">
      <c r="A24" s="34"/>
      <c r="B24" s="35"/>
      <c r="C24" s="35"/>
      <c r="D24" s="35"/>
      <c r="E24" s="37"/>
    </row>
    <row r="26" spans="1:5" s="44" customFormat="1" ht="30" customHeight="1">
      <c r="A26" s="50"/>
      <c r="B26" s="50"/>
      <c r="C26" s="50"/>
      <c r="D26" s="50"/>
      <c r="E26" s="50"/>
    </row>
  </sheetData>
  <mergeCells count="1">
    <mergeCell ref="A26:E26"/>
  </mergeCells>
  <printOptions/>
  <pageMargins left="0.75" right="0.75" top="1" bottom="1" header="0.5" footer="0.5"/>
  <pageSetup fitToHeight="1" fitToWidth="1" horizontalDpi="300" verticalDpi="300" orientation="landscape" scale="58" r:id="rId2"/>
  <headerFooter alignWithMargins="0">
    <oddFooter>&amp;R1 November 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Fahringer</dc:creator>
  <cp:keywords/>
  <dc:description/>
  <cp:lastModifiedBy>Carefree Boat  Club</cp:lastModifiedBy>
  <cp:lastPrinted>2010-03-02T17:41:33Z</cp:lastPrinted>
  <dcterms:created xsi:type="dcterms:W3CDTF">2005-12-07T22:47:48Z</dcterms:created>
  <dcterms:modified xsi:type="dcterms:W3CDTF">2010-03-02T18:23:39Z</dcterms:modified>
  <cp:category/>
  <cp:version/>
  <cp:contentType/>
  <cp:contentStatus/>
</cp:coreProperties>
</file>